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5.mai/22/"/>
    </mc:Choice>
  </mc:AlternateContent>
  <xr:revisionPtr revIDLastSave="0" documentId="8_{1834D484-D0D5-4C54-982E-1EE8D44C826D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ACCEUIL" sheetId="1" r:id="rId1"/>
    <sheet name="Calcul 01" sheetId="2" r:id="rId2"/>
    <sheet name="Titre Selectioné" sheetId="3" r:id="rId3"/>
  </sheets>
  <functionGroups builtInGroupCount="19"/>
  <definedNames>
    <definedName name="solver_adj" localSheetId="0" hidden="1">ACCEUIL!$O$19:$O$24</definedName>
    <definedName name="solver_adj" localSheetId="1" hidden="1">'Calcul 01'!$R$26:$R$29</definedName>
    <definedName name="solver_eng" localSheetId="0" hidden="1">1</definedName>
    <definedName name="solver_eng" localSheetId="1" hidden="1">1</definedName>
    <definedName name="solver_lhs1" localSheetId="1" hidden="1">'Calcul 01'!$O$26</definedName>
    <definedName name="solver_lhs10" localSheetId="1" hidden="1">'Calcul 01'!$O$30</definedName>
    <definedName name="solver_lhs11" localSheetId="1" hidden="1">'Calcul 01'!$O$31</definedName>
    <definedName name="solver_lhs12" localSheetId="1" hidden="1">'Calcul 01'!$O$31</definedName>
    <definedName name="solver_lhs2" localSheetId="1" hidden="1">'Calcul 01'!$O$26</definedName>
    <definedName name="solver_lhs3" localSheetId="1" hidden="1">'Calcul 01'!$O$27</definedName>
    <definedName name="solver_lhs4" localSheetId="1" hidden="1">'Calcul 01'!$O$27</definedName>
    <definedName name="solver_lhs5" localSheetId="1" hidden="1">'Calcul 01'!$O$28</definedName>
    <definedName name="solver_lhs6" localSheetId="1" hidden="1">'Calcul 01'!$O$28</definedName>
    <definedName name="solver_lhs7" localSheetId="1" hidden="1">'Calcul 01'!$O$29</definedName>
    <definedName name="solver_lhs8" localSheetId="1" hidden="1">'Calcul 01'!$O$29</definedName>
    <definedName name="solver_lhs9" localSheetId="1" hidden="1">'Calcul 01'!$O$30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opt" localSheetId="0" hidden="1">ACCEUIL!$N$27</definedName>
    <definedName name="solver_opt" localSheetId="1" hidden="1">'Calcul 01'!$Q$36</definedName>
    <definedName name="solver_pre" localSheetId="0" hidden="1">0.000001</definedName>
    <definedName name="solver_pre" localSheetId="1" hidden="1">0.000001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2" localSheetId="1" hidden="1">1</definedName>
    <definedName name="solver_rel3" localSheetId="1" hidden="1">3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0.001</definedName>
    <definedName name="solver_rhs10" localSheetId="1" hidden="1">3</definedName>
    <definedName name="solver_rhs11" localSheetId="1" hidden="1">3</definedName>
    <definedName name="solver_rhs12" localSheetId="1" hidden="1">6</definedName>
    <definedName name="solver_rhs2" localSheetId="1" hidden="1">15</definedName>
    <definedName name="solver_rhs3" localSheetId="1" hidden="1">-15</definedName>
    <definedName name="solver_rhs4" localSheetId="1" hidden="1">30</definedName>
    <definedName name="solver_rhs5" localSheetId="1" hidden="1">-30</definedName>
    <definedName name="solver_rhs6" localSheetId="1" hidden="1">30</definedName>
    <definedName name="solver_rhs7" localSheetId="1" hidden="1">-30</definedName>
    <definedName name="solver_rhs8" localSheetId="1" hidden="1">30</definedName>
    <definedName name="solver_rhs9" localSheetId="1" hidden="1">0.001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_xlnm.Print_Area" localSheetId="0">ACCEUIL!$A$1:$O$30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2" l="1"/>
  <c r="M35" i="2"/>
  <c r="P34" i="2"/>
  <c r="M34" i="2"/>
  <c r="P33" i="2"/>
  <c r="M33" i="2"/>
  <c r="P32" i="2"/>
  <c r="M32" i="2"/>
  <c r="P31" i="2"/>
  <c r="M31" i="2"/>
  <c r="P30" i="2"/>
  <c r="M30" i="2"/>
  <c r="P29" i="2"/>
  <c r="M29" i="2"/>
  <c r="P28" i="2"/>
  <c r="M28" i="2"/>
  <c r="P27" i="2"/>
  <c r="M27" i="2"/>
  <c r="P26" i="2"/>
  <c r="M26" i="2"/>
  <c r="N26" i="2" l="1"/>
  <c r="N27" i="2"/>
  <c r="N28" i="2"/>
  <c r="N29" i="2"/>
  <c r="N30" i="2"/>
  <c r="N31" i="2"/>
  <c r="N32" i="2"/>
  <c r="N33" i="2"/>
  <c r="N34" i="2"/>
  <c r="N35" i="2"/>
  <c r="Q26" i="2"/>
  <c r="Q27" i="2"/>
  <c r="Q28" i="2"/>
  <c r="Q29" i="2"/>
  <c r="Q30" i="2"/>
  <c r="Q31" i="2"/>
  <c r="Q32" i="2"/>
  <c r="Q33" i="2"/>
  <c r="Q34" i="2"/>
  <c r="Q35" i="2"/>
  <c r="Q36" i="2" l="1"/>
  <c r="N36" i="2"/>
</calcChain>
</file>

<file path=xl/sharedStrings.xml><?xml version="1.0" encoding="utf-8"?>
<sst xmlns="http://schemas.openxmlformats.org/spreadsheetml/2006/main" count="158" uniqueCount="91">
  <si>
    <t>Titres selectionnés</t>
  </si>
  <si>
    <t>maturité</t>
  </si>
  <si>
    <t>Tx - MP</t>
  </si>
  <si>
    <t>Taux Coupon</t>
  </si>
  <si>
    <t>Mode Amort</t>
  </si>
  <si>
    <t>Différé</t>
  </si>
  <si>
    <t>Px - MP</t>
  </si>
  <si>
    <t>Date Em</t>
  </si>
  <si>
    <t>Année</t>
  </si>
  <si>
    <t>Semaine</t>
  </si>
  <si>
    <t>Trimestre</t>
  </si>
  <si>
    <t>Mois</t>
  </si>
  <si>
    <t>Code de l'enchére</t>
  </si>
  <si>
    <t>Emetteur</t>
  </si>
  <si>
    <t>Libellé</t>
  </si>
  <si>
    <t>ISIN</t>
  </si>
  <si>
    <t>Identifiant</t>
  </si>
  <si>
    <t>Instrument</t>
  </si>
  <si>
    <t>Is Reopening</t>
  </si>
  <si>
    <t>Voie</t>
  </si>
  <si>
    <t>Date d'émission</t>
  </si>
  <si>
    <t>Date de valeur</t>
  </si>
  <si>
    <t>Date d'échéance</t>
  </si>
  <si>
    <t>Mtt annoncé</t>
  </si>
  <si>
    <t>Mtt soumis</t>
  </si>
  <si>
    <t>Mtt retenu</t>
  </si>
  <si>
    <t>TM</t>
  </si>
  <si>
    <t>TMP</t>
  </si>
  <si>
    <t>Coupon</t>
  </si>
  <si>
    <t>PM</t>
  </si>
  <si>
    <t>PMP</t>
  </si>
  <si>
    <t>Freq amort</t>
  </si>
  <si>
    <t>Freq Int</t>
  </si>
  <si>
    <t>Type d'operation</t>
  </si>
  <si>
    <t>DVM</t>
  </si>
  <si>
    <t>Tx Post-compté</t>
  </si>
  <si>
    <t>IF</t>
  </si>
  <si>
    <t>S1</t>
  </si>
  <si>
    <t>T1</t>
  </si>
  <si>
    <t>Janv</t>
  </si>
  <si>
    <t>Guinée-Bissau</t>
  </si>
  <si>
    <t>GB -BT - 3 mois - 14.avril.26</t>
  </si>
  <si>
    <t>GW0000001507</t>
  </si>
  <si>
    <t>BT</t>
  </si>
  <si>
    <t>Y</t>
  </si>
  <si>
    <t>Adjudication</t>
  </si>
  <si>
    <t>A</t>
  </si>
  <si>
    <t>T2</t>
  </si>
  <si>
    <t>Avril</t>
  </si>
  <si>
    <t>GB -BT - 6 mois - 12.octobre.26</t>
  </si>
  <si>
    <t>GW0000001622</t>
  </si>
  <si>
    <t>N</t>
  </si>
  <si>
    <t>mai</t>
  </si>
  <si>
    <t>ADJ-GW0000001655-BAT1A-2-2026</t>
  </si>
  <si>
    <t>GB -BT - 12 mois - 03.mai.27</t>
  </si>
  <si>
    <t>GW0000001655</t>
  </si>
  <si>
    <t>Emission</t>
  </si>
  <si>
    <t>ADJ-GW0000001663-OAT3A-2-2026</t>
  </si>
  <si>
    <t>GB - 6,25% - 3 ans - 05.mai.29</t>
  </si>
  <si>
    <t>GW0000001663</t>
  </si>
  <si>
    <t>OT</t>
  </si>
  <si>
    <t>S2</t>
  </si>
  <si>
    <t>T4</t>
  </si>
  <si>
    <t>Nov</t>
  </si>
  <si>
    <t>GB - 6,35% - 5 ans - 06.novembre.28</t>
  </si>
  <si>
    <t>GW0000000855</t>
  </si>
  <si>
    <t>Fev</t>
  </si>
  <si>
    <t>GB - 6,3% - 7 ans - 22.février.30</t>
  </si>
  <si>
    <t>GW0000000624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</si>
  <si>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</si>
  <si>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</si>
  <si>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</si>
  <si>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</si>
  <si>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</si>
  <si>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</si>
  <si>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</si>
  <si>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</si>
  <si>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</si>
  <si>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</si>
  <si>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Profils d'Amortissements</t>
  </si>
  <si>
    <t>Maturité</t>
  </si>
  <si>
    <t>Prix</t>
  </si>
  <si>
    <t>FA</t>
  </si>
  <si>
    <t>Zero Coupon</t>
  </si>
  <si>
    <t>Taux Après Lissage</t>
  </si>
  <si>
    <t>Residus</t>
  </si>
  <si>
    <t>Paramètre</t>
  </si>
  <si>
    <t>Spline</t>
  </si>
  <si>
    <t>Somme des Residus</t>
  </si>
  <si>
    <t>oui</t>
  </si>
  <si>
    <t>Guinée-Bissau - COURBE DES TAUX 
22/05/2026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</si>
</sst>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28"/>
      <color theme="0"/>
      <name val="Helvetica Neue"/>
      <family val="3"/>
      <charset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4" fontId="8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164" fontId="8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/>
    <xf numFmtId="0" fontId="7" fillId="4" borderId="7" xfId="0" applyFont="1" applyFill="1" applyBorder="1"/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/>
    <xf numFmtId="0" fontId="7" fillId="4" borderId="9" xfId="0" applyFont="1" applyFill="1" applyBorder="1"/>
    <xf numFmtId="0" fontId="7" fillId="4" borderId="10" xfId="0" applyFont="1" applyFill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164" fontId="7" fillId="4" borderId="7" xfId="0" applyNumberFormat="1" applyFont="1" applyFill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06/relationships/vbaProject" Target="vbaProject.bin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1-4828-86FD-BE7BFFFF7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81-4828-86FD-BE7BFFFF7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81952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:L23"/>
    </sheetView>
  </sheetViews>
  <sheetFormatPr baseColWidth="10" defaultRowHeight="14.5"/>
  <cols>
    <col min="3" max="3" width="12.81640625" customWidth="1"/>
    <col min="4" max="4" width="17.26953125" customWidth="1"/>
    <col min="9" max="9" width="11.26953125" customWidth="1"/>
    <col min="12" max="12" width="11.453125" style="34" customWidth="1"/>
    <col min="13" max="13" width="12.08984375" style="34" customWidth="1"/>
    <col min="14" max="14" width="13.6328125" style="34" customWidth="1"/>
  </cols>
  <sheetData>
    <row r="1" spans="1:21" ht="15" customHeight="1">
      <c r="A1" s="1"/>
      <c r="C1" s="2"/>
      <c r="D1" s="2"/>
      <c r="E1" s="2"/>
      <c r="F1" s="2"/>
      <c r="G1" s="13" t="s">
        <v>90</v>
      </c>
      <c r="H1" s="13"/>
      <c r="I1" s="13"/>
      <c r="J1" s="13"/>
      <c r="K1" s="13"/>
      <c r="L1" s="13"/>
      <c r="M1" s="13"/>
      <c r="N1" s="13"/>
      <c r="O1" s="13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13"/>
      <c r="H2" s="13"/>
      <c r="I2" s="13"/>
      <c r="J2" s="13"/>
      <c r="K2" s="13"/>
      <c r="L2" s="13"/>
      <c r="M2" s="13"/>
      <c r="N2" s="13"/>
      <c r="O2" s="13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13"/>
      <c r="H3" s="13"/>
      <c r="I3" s="13"/>
      <c r="J3" s="13"/>
      <c r="K3" s="13"/>
      <c r="L3" s="13"/>
      <c r="M3" s="13"/>
      <c r="N3" s="13"/>
      <c r="O3" s="13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13"/>
      <c r="H4" s="13"/>
      <c r="I4" s="13"/>
      <c r="J4" s="13"/>
      <c r="K4" s="13"/>
      <c r="L4" s="13"/>
      <c r="M4" s="13"/>
      <c r="N4" s="13"/>
      <c r="O4" s="13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13"/>
      <c r="H5" s="13"/>
      <c r="I5" s="13"/>
      <c r="J5" s="13"/>
      <c r="K5" s="13"/>
      <c r="L5" s="13"/>
      <c r="M5" s="13"/>
      <c r="N5" s="13"/>
      <c r="O5" s="13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13"/>
      <c r="H6" s="13"/>
      <c r="I6" s="13"/>
      <c r="J6" s="13"/>
      <c r="K6" s="13"/>
      <c r="L6" s="13"/>
      <c r="M6" s="13"/>
      <c r="N6" s="13"/>
      <c r="O6" s="13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7"/>
      <c r="M7" s="27"/>
      <c r="N7" s="27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12"/>
      <c r="J8" s="12"/>
      <c r="K8" s="12"/>
      <c r="L8" s="12"/>
      <c r="M8" s="27"/>
      <c r="N8" s="27"/>
      <c r="O8" s="2"/>
      <c r="P8" s="2"/>
      <c r="Q8" s="2"/>
      <c r="R8" s="2"/>
      <c r="S8" s="2"/>
      <c r="T8" s="2"/>
      <c r="U8" s="2"/>
    </row>
    <row r="9" spans="1:21">
      <c r="A9" s="3"/>
      <c r="B9" s="2"/>
      <c r="C9" s="2"/>
      <c r="D9" s="2"/>
      <c r="E9" s="2"/>
      <c r="F9" s="2"/>
      <c r="G9" s="2"/>
      <c r="H9" s="2"/>
      <c r="I9" s="12"/>
      <c r="J9" s="12"/>
      <c r="K9" s="12"/>
      <c r="L9" s="12"/>
      <c r="M9" s="27"/>
      <c r="N9" s="27"/>
      <c r="O9" s="2"/>
      <c r="P9" s="2"/>
      <c r="Q9" s="2"/>
      <c r="R9" s="2"/>
      <c r="S9" s="2"/>
      <c r="T9" s="2"/>
      <c r="U9" s="2"/>
    </row>
    <row r="10" spans="1:21" ht="14.25" customHeight="1">
      <c r="A10" s="3"/>
      <c r="B10" s="2"/>
      <c r="C10" s="2"/>
      <c r="D10" s="2"/>
      <c r="E10" s="2"/>
      <c r="F10" s="2"/>
      <c r="G10" s="2"/>
      <c r="H10" s="2"/>
      <c r="I10" s="4"/>
      <c r="J10" s="4"/>
      <c r="K10" s="4"/>
      <c r="L10" s="28"/>
      <c r="M10" s="27"/>
      <c r="N10" s="27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7"/>
      <c r="M11" s="27"/>
      <c r="N11" s="27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29"/>
      <c r="M12" s="29"/>
      <c r="N12" s="29"/>
      <c r="O12" s="6"/>
      <c r="P12" s="2"/>
      <c r="Q12" s="2"/>
      <c r="R12" s="2"/>
      <c r="S12" s="2"/>
      <c r="T12" s="2"/>
      <c r="U12" s="2"/>
    </row>
    <row r="13" spans="1:21" ht="14.15" customHeight="1" thickBot="1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30" t="s">
        <v>80</v>
      </c>
      <c r="M13" s="31" t="s">
        <v>83</v>
      </c>
      <c r="N13" s="31" t="s">
        <v>84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30" t="s">
        <v>69</v>
      </c>
      <c r="M14" s="32">
        <v>5.3272455051091017E-2</v>
      </c>
      <c r="N14" s="32">
        <v>5.5151082805238387E-2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30" t="s">
        <v>70</v>
      </c>
      <c r="M15" s="32">
        <v>5.9107320248080075E-2</v>
      </c>
      <c r="N15" s="32">
        <v>5.2971351370446854E-2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30" t="s">
        <v>71</v>
      </c>
      <c r="M16" s="32">
        <v>5.2146806001752699E-2</v>
      </c>
      <c r="N16" s="32">
        <v>5.3658192455837583E-2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30" t="s">
        <v>72</v>
      </c>
      <c r="M17" s="32">
        <v>4.9321690729290157E-2</v>
      </c>
      <c r="N17" s="32">
        <v>5.5816975857560874E-2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30" t="s">
        <v>73</v>
      </c>
      <c r="M18" s="32">
        <v>6.710004316830509E-2</v>
      </c>
      <c r="N18" s="32">
        <v>6.7624875085349062E-2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7"/>
      <c r="B19" s="2"/>
      <c r="C19" s="2"/>
      <c r="E19" s="2"/>
      <c r="F19" s="2"/>
      <c r="G19" s="2"/>
      <c r="H19" s="2"/>
      <c r="I19" s="2"/>
      <c r="J19" s="2"/>
      <c r="K19" s="2"/>
      <c r="L19" s="30" t="s">
        <v>74</v>
      </c>
      <c r="M19" s="32">
        <v>8.5166743297886649E-2</v>
      </c>
      <c r="N19" s="32">
        <v>7.644051566151143E-2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7"/>
      <c r="B20" s="2"/>
      <c r="C20" s="2"/>
      <c r="E20" s="2"/>
      <c r="F20" s="2"/>
      <c r="G20" s="2"/>
      <c r="H20" s="2"/>
      <c r="I20" s="2"/>
      <c r="J20" s="2"/>
      <c r="K20" s="2"/>
      <c r="L20" s="30" t="s">
        <v>75</v>
      </c>
      <c r="M20" s="32">
        <v>8.5113987271397518E-2</v>
      </c>
      <c r="N20" s="32">
        <v>8.0981249235023769E-2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7"/>
      <c r="B21" s="2"/>
      <c r="C21" s="2"/>
      <c r="E21" s="2"/>
      <c r="F21" s="2"/>
      <c r="G21" s="2"/>
      <c r="H21" s="2"/>
      <c r="I21" s="2"/>
      <c r="J21" s="2"/>
      <c r="K21" s="2"/>
      <c r="L21" s="30" t="s">
        <v>76</v>
      </c>
      <c r="M21" s="32">
        <v>8.5069295823666957E-2</v>
      </c>
      <c r="N21" s="32">
        <v>8.2261513927820731E-2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7"/>
      <c r="B22" s="2"/>
      <c r="C22" s="2"/>
      <c r="E22" s="2"/>
      <c r="F22" s="2"/>
      <c r="G22" s="2"/>
      <c r="H22" s="2"/>
      <c r="I22" s="2"/>
      <c r="J22" s="2"/>
      <c r="K22" s="2"/>
      <c r="L22" s="30" t="s">
        <v>77</v>
      </c>
      <c r="M22" s="32">
        <v>7.7725979222472708E-2</v>
      </c>
      <c r="N22" s="32">
        <v>8.1340521341677824E-2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7"/>
      <c r="B23" s="2"/>
      <c r="C23" s="2"/>
      <c r="E23" s="2"/>
      <c r="F23" s="2"/>
      <c r="G23" s="2"/>
      <c r="H23" s="2"/>
      <c r="I23" s="2"/>
      <c r="J23" s="2"/>
      <c r="K23" s="2"/>
      <c r="L23" s="30" t="s">
        <v>78</v>
      </c>
      <c r="M23" s="32">
        <v>7.0403954091200482E-2</v>
      </c>
      <c r="N23" s="32">
        <v>7.9032388465713088E-2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7"/>
      <c r="B24" s="2"/>
      <c r="C24" s="2"/>
      <c r="E24" s="2"/>
      <c r="F24" s="2"/>
      <c r="G24" s="2"/>
      <c r="H24" s="2"/>
      <c r="I24" s="2"/>
      <c r="J24" s="2"/>
      <c r="K24" s="2"/>
      <c r="L24" s="27"/>
      <c r="M24" s="27"/>
      <c r="N24" s="27"/>
      <c r="O24" s="2"/>
      <c r="P24" s="2"/>
      <c r="Q24" s="2"/>
      <c r="R24" s="2"/>
      <c r="S24" s="2"/>
      <c r="T24" s="2"/>
      <c r="U24" s="2"/>
    </row>
    <row r="25" spans="1:21" ht="14.15" customHeight="1">
      <c r="A25" s="8"/>
      <c r="E25" s="2"/>
      <c r="F25" s="2"/>
      <c r="G25" s="2"/>
      <c r="H25" s="2"/>
      <c r="I25" s="2"/>
      <c r="J25" s="2"/>
      <c r="K25" s="2"/>
      <c r="L25" s="27"/>
      <c r="M25" s="27"/>
      <c r="N25" s="27"/>
      <c r="O25" s="2"/>
      <c r="P25" s="2"/>
      <c r="Q25" s="2"/>
      <c r="R25" s="2"/>
      <c r="S25" s="2"/>
      <c r="T25" s="2"/>
      <c r="U25" s="2"/>
    </row>
    <row r="26" spans="1:21" ht="14.15" customHeight="1">
      <c r="A26" s="8"/>
      <c r="E26" s="2"/>
      <c r="F26" s="2"/>
      <c r="G26" s="2"/>
      <c r="H26" s="2"/>
      <c r="I26" s="2"/>
      <c r="J26" s="2"/>
      <c r="K26" s="2"/>
      <c r="L26" s="27"/>
      <c r="M26" s="27"/>
      <c r="N26" s="27"/>
      <c r="O26" s="2"/>
      <c r="P26" s="2"/>
      <c r="Q26" s="2"/>
      <c r="R26" s="2"/>
      <c r="S26" s="2"/>
      <c r="T26" s="2"/>
      <c r="U26" s="2"/>
    </row>
    <row r="27" spans="1:21" ht="14.15" customHeight="1">
      <c r="A27" s="8"/>
      <c r="E27" s="2"/>
      <c r="F27" s="2"/>
      <c r="G27" s="2"/>
      <c r="H27" s="2"/>
      <c r="I27" s="2"/>
      <c r="J27" s="2"/>
      <c r="K27" s="2"/>
      <c r="L27" s="27"/>
      <c r="M27" s="27"/>
      <c r="N27" s="27"/>
      <c r="O27" s="2"/>
      <c r="P27" s="2"/>
      <c r="Q27" s="2"/>
      <c r="R27" s="2"/>
      <c r="S27" s="2"/>
      <c r="T27" s="2"/>
      <c r="U27" s="2"/>
    </row>
    <row r="28" spans="1:21" ht="14.15" customHeight="1">
      <c r="A28" s="8"/>
      <c r="E28" s="2"/>
      <c r="F28" s="2"/>
      <c r="G28" s="2"/>
      <c r="H28" s="2"/>
      <c r="I28" s="2"/>
      <c r="J28" s="2"/>
      <c r="K28" s="2"/>
      <c r="L28" s="27"/>
      <c r="M28" s="27"/>
      <c r="N28" s="27"/>
      <c r="O28" s="2"/>
      <c r="P28" s="2"/>
      <c r="Q28" s="2"/>
      <c r="R28" s="2"/>
      <c r="S28" s="2"/>
      <c r="T28" s="2"/>
      <c r="U28" s="2"/>
    </row>
    <row r="29" spans="1:21" ht="14.15" customHeight="1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7"/>
      <c r="M29" s="27"/>
      <c r="N29" s="27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3"/>
      <c r="M30" s="33"/>
      <c r="N30" s="33"/>
      <c r="O30" s="10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7"/>
      <c r="M31" s="27"/>
      <c r="N31" s="27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7"/>
      <c r="M32" s="27"/>
      <c r="N32" s="27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7"/>
      <c r="M33" s="27"/>
      <c r="N33" s="27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7"/>
      <c r="M34" s="27"/>
      <c r="N34" s="27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7"/>
      <c r="M35" s="27"/>
      <c r="N35" s="27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7"/>
      <c r="M36" s="27"/>
      <c r="N36" s="27"/>
      <c r="O36" s="2"/>
      <c r="P36" s="2"/>
      <c r="Q36" s="2"/>
      <c r="R36" s="2"/>
      <c r="S36" s="2"/>
    </row>
    <row r="1000" spans="1:1">
      <c r="A1000" s="11">
        <v>46164</v>
      </c>
    </row>
    <row r="1001" spans="1:1">
      <c r="A1001" t="s">
        <v>89</v>
      </c>
    </row>
    <row r="1005" spans="1:1">
      <c r="A1005" t="s">
        <v>40</v>
      </c>
    </row>
  </sheetData>
  <mergeCells count="2">
    <mergeCell ref="I8:L9"/>
    <mergeCell ref="G1:O6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746C6-3EB0-4610-BC59-590DF746F7B6}">
  <dimension ref="A1:S203"/>
  <sheetViews>
    <sheetView workbookViewId="0">
      <selection activeCell="B3" sqref="B3:B203"/>
    </sheetView>
  </sheetViews>
  <sheetFormatPr baseColWidth="10" defaultRowHeight="14"/>
  <cols>
    <col min="1" max="16384" width="10.90625" style="2"/>
  </cols>
  <sheetData>
    <row r="1" spans="1:19" ht="14.5" thickBot="1">
      <c r="A1" s="14" t="s">
        <v>0</v>
      </c>
      <c r="B1" s="14"/>
      <c r="C1" s="14"/>
      <c r="D1" s="14"/>
      <c r="E1" s="14"/>
      <c r="F1" s="14"/>
      <c r="G1" s="14"/>
      <c r="H1" s="14"/>
      <c r="I1" s="14" t="s">
        <v>79</v>
      </c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4.5" thickBot="1">
      <c r="A2" s="15"/>
      <c r="B2" s="15"/>
      <c r="C2" s="15"/>
      <c r="D2" s="15"/>
      <c r="E2" s="15"/>
      <c r="F2" s="15"/>
      <c r="G2" s="15"/>
      <c r="H2" s="1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4.5" thickBot="1">
      <c r="A3" s="23" t="s">
        <v>1</v>
      </c>
      <c r="B3" s="23" t="s">
        <v>34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2"/>
      <c r="J3" s="22">
        <v>0.25</v>
      </c>
      <c r="K3" s="22">
        <v>0.5</v>
      </c>
      <c r="L3" s="22">
        <v>0.75</v>
      </c>
      <c r="M3" s="22">
        <v>1</v>
      </c>
      <c r="N3" s="22">
        <v>2</v>
      </c>
      <c r="O3" s="22">
        <v>3</v>
      </c>
      <c r="P3" s="22">
        <v>4</v>
      </c>
      <c r="Q3" s="22">
        <v>5</v>
      </c>
      <c r="R3" s="22">
        <v>6</v>
      </c>
      <c r="S3" s="22">
        <v>7</v>
      </c>
    </row>
    <row r="4" spans="1:19" ht="14.5" thickBot="1">
      <c r="A4" s="21">
        <v>0.25</v>
      </c>
      <c r="B4" s="21">
        <v>0.25</v>
      </c>
      <c r="C4" s="21">
        <v>5.1666061644702957E-2</v>
      </c>
      <c r="D4" s="21"/>
      <c r="E4" s="21" t="s">
        <v>36</v>
      </c>
      <c r="F4" s="21"/>
      <c r="G4" s="21">
        <v>98.710833333333341</v>
      </c>
      <c r="H4" s="21">
        <v>46035</v>
      </c>
      <c r="I4" s="22">
        <v>0.25</v>
      </c>
      <c r="J4" s="21">
        <v>100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</row>
    <row r="5" spans="1:19" ht="14.5" thickBot="1">
      <c r="A5" s="21">
        <v>0.5</v>
      </c>
      <c r="B5" s="21">
        <v>0.5</v>
      </c>
      <c r="C5" s="21">
        <v>5.7618591776439299E-2</v>
      </c>
      <c r="D5" s="21"/>
      <c r="E5" s="21" t="s">
        <v>36</v>
      </c>
      <c r="F5" s="21"/>
      <c r="G5" s="21">
        <v>97.16951053976365</v>
      </c>
      <c r="H5" s="21">
        <v>46125</v>
      </c>
      <c r="I5" s="22">
        <v>0.5</v>
      </c>
      <c r="J5" s="21">
        <v>0</v>
      </c>
      <c r="K5" s="21">
        <v>100</v>
      </c>
      <c r="L5" s="21">
        <v>0</v>
      </c>
      <c r="M5" s="21">
        <v>0</v>
      </c>
      <c r="N5" s="21">
        <v>0</v>
      </c>
      <c r="O5" s="21">
        <v>0</v>
      </c>
      <c r="P5" s="21">
        <v>0</v>
      </c>
      <c r="Q5" s="21">
        <v>0</v>
      </c>
      <c r="R5" s="21">
        <v>0</v>
      </c>
      <c r="S5" s="21">
        <v>0</v>
      </c>
    </row>
    <row r="6" spans="1:19" ht="14.5" thickBot="1">
      <c r="A6" s="21">
        <v>1</v>
      </c>
      <c r="B6" s="21">
        <v>1</v>
      </c>
      <c r="C6" s="21">
        <v>4.9875867029619235E-2</v>
      </c>
      <c r="D6" s="21"/>
      <c r="E6" s="21" t="s">
        <v>36</v>
      </c>
      <c r="F6" s="21"/>
      <c r="G6" s="21">
        <v>95.299659659659653</v>
      </c>
      <c r="H6" s="21">
        <v>46154</v>
      </c>
      <c r="I6" s="22">
        <v>0.75</v>
      </c>
      <c r="J6" s="21">
        <v>0</v>
      </c>
      <c r="K6" s="21">
        <v>0</v>
      </c>
      <c r="L6" s="21">
        <v>100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</row>
    <row r="7" spans="1:19" ht="14.5" thickBot="1">
      <c r="A7" s="21">
        <v>3</v>
      </c>
      <c r="B7" s="21">
        <v>3</v>
      </c>
      <c r="C7" s="21">
        <v>8.3749125135781616E-2</v>
      </c>
      <c r="D7" s="21">
        <v>6.25</v>
      </c>
      <c r="E7" s="21" t="s">
        <v>36</v>
      </c>
      <c r="F7" s="21"/>
      <c r="G7" s="21">
        <v>94.590577853391238</v>
      </c>
      <c r="H7" s="21">
        <v>46154</v>
      </c>
      <c r="I7" s="22">
        <v>1</v>
      </c>
      <c r="J7" s="21">
        <v>0</v>
      </c>
      <c r="K7" s="21">
        <v>0</v>
      </c>
      <c r="L7" s="21">
        <v>0</v>
      </c>
      <c r="M7" s="21">
        <v>100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</row>
    <row r="8" spans="1:19" ht="14.5" thickBot="1">
      <c r="A8" s="21">
        <v>5</v>
      </c>
      <c r="B8" s="21">
        <v>5</v>
      </c>
      <c r="C8" s="21">
        <v>8.4048727852784874E-2</v>
      </c>
      <c r="D8" s="21">
        <v>6.35</v>
      </c>
      <c r="E8" s="21" t="s">
        <v>36</v>
      </c>
      <c r="F8" s="21"/>
      <c r="G8" s="21">
        <v>91.88229683698296</v>
      </c>
      <c r="H8" s="21">
        <v>45233</v>
      </c>
      <c r="I8" s="22">
        <v>2</v>
      </c>
      <c r="J8" s="21">
        <v>0</v>
      </c>
      <c r="K8" s="21">
        <v>0</v>
      </c>
      <c r="L8" s="21">
        <v>0</v>
      </c>
      <c r="M8" s="21">
        <v>3.125</v>
      </c>
      <c r="N8" s="21">
        <v>103.125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</row>
    <row r="9" spans="1:19" ht="14.5" thickBot="1">
      <c r="A9" s="21">
        <v>7</v>
      </c>
      <c r="B9" s="21">
        <v>7</v>
      </c>
      <c r="C9" s="21">
        <v>7.1884446922371767E-2</v>
      </c>
      <c r="D9" s="21">
        <v>6.3</v>
      </c>
      <c r="E9" s="21" t="s">
        <v>36</v>
      </c>
      <c r="F9" s="21"/>
      <c r="G9" s="21">
        <v>95.243211538461537</v>
      </c>
      <c r="H9" s="21">
        <v>44978</v>
      </c>
      <c r="I9" s="22">
        <v>3</v>
      </c>
      <c r="J9" s="21">
        <v>0</v>
      </c>
      <c r="K9" s="21">
        <v>0</v>
      </c>
      <c r="L9" s="21">
        <v>0</v>
      </c>
      <c r="M9" s="21">
        <v>6.25</v>
      </c>
      <c r="N9" s="21">
        <v>6.25</v>
      </c>
      <c r="O9" s="21">
        <v>106.25</v>
      </c>
      <c r="P9" s="21">
        <v>0</v>
      </c>
      <c r="Q9" s="21">
        <v>0</v>
      </c>
      <c r="R9" s="21">
        <v>0</v>
      </c>
      <c r="S9" s="21">
        <v>0</v>
      </c>
    </row>
    <row r="10" spans="1:19" ht="15" thickBot="1">
      <c r="B10"/>
      <c r="I10" s="22">
        <v>4</v>
      </c>
      <c r="J10" s="21">
        <v>0</v>
      </c>
      <c r="K10" s="21">
        <v>0</v>
      </c>
      <c r="L10" s="21">
        <v>0</v>
      </c>
      <c r="M10" s="21">
        <v>6.3</v>
      </c>
      <c r="N10" s="21">
        <v>6.3</v>
      </c>
      <c r="O10" s="21">
        <v>6.3</v>
      </c>
      <c r="P10" s="21">
        <v>106.3</v>
      </c>
      <c r="Q10" s="21">
        <v>0</v>
      </c>
      <c r="R10" s="21">
        <v>0</v>
      </c>
      <c r="S10" s="21">
        <v>0</v>
      </c>
    </row>
    <row r="11" spans="1:19" ht="15" thickBot="1">
      <c r="B11"/>
      <c r="I11" s="22">
        <v>5</v>
      </c>
      <c r="J11" s="21">
        <v>0</v>
      </c>
      <c r="K11" s="21">
        <v>0</v>
      </c>
      <c r="L11" s="21">
        <v>0</v>
      </c>
      <c r="M11" s="21">
        <v>6.35</v>
      </c>
      <c r="N11" s="21">
        <v>6.35</v>
      </c>
      <c r="O11" s="21">
        <v>6.35</v>
      </c>
      <c r="P11" s="21">
        <v>6.35</v>
      </c>
      <c r="Q11" s="21">
        <v>106.35</v>
      </c>
      <c r="R11" s="21">
        <v>0</v>
      </c>
      <c r="S11" s="21">
        <v>0</v>
      </c>
    </row>
    <row r="12" spans="1:19" ht="15" thickBot="1">
      <c r="B12"/>
      <c r="I12" s="22">
        <v>6</v>
      </c>
      <c r="J12" s="21">
        <v>0</v>
      </c>
      <c r="K12" s="21">
        <v>0</v>
      </c>
      <c r="L12" s="21">
        <v>0</v>
      </c>
      <c r="M12" s="21">
        <v>6.3249999999999993</v>
      </c>
      <c r="N12" s="21">
        <v>6.3249999999999993</v>
      </c>
      <c r="O12" s="21">
        <v>6.3249999999999993</v>
      </c>
      <c r="P12" s="21">
        <v>6.3249999999999993</v>
      </c>
      <c r="Q12" s="21">
        <v>6.3249999999999993</v>
      </c>
      <c r="R12" s="21">
        <v>106.325</v>
      </c>
      <c r="S12" s="21">
        <v>0</v>
      </c>
    </row>
    <row r="13" spans="1:19" ht="15" thickBot="1">
      <c r="B13"/>
      <c r="I13" s="22">
        <v>7</v>
      </c>
      <c r="J13" s="21">
        <v>0</v>
      </c>
      <c r="K13" s="21">
        <v>0</v>
      </c>
      <c r="L13" s="21">
        <v>0</v>
      </c>
      <c r="M13" s="21">
        <v>6.3</v>
      </c>
      <c r="N13" s="21">
        <v>6.3</v>
      </c>
      <c r="O13" s="21">
        <v>6.3</v>
      </c>
      <c r="P13" s="21">
        <v>6.3</v>
      </c>
      <c r="Q13" s="21">
        <v>6.3</v>
      </c>
      <c r="R13" s="21">
        <v>6.3</v>
      </c>
      <c r="S13" s="21">
        <v>106.3</v>
      </c>
    </row>
    <row r="14" spans="1:19" ht="14.5">
      <c r="B14"/>
    </row>
    <row r="15" spans="1:19" ht="14.5">
      <c r="B15"/>
    </row>
    <row r="16" spans="1:19" ht="14.5">
      <c r="B16"/>
    </row>
    <row r="17" spans="2:18" ht="14.5">
      <c r="B17"/>
    </row>
    <row r="18" spans="2:18" ht="14.5">
      <c r="B18"/>
    </row>
    <row r="19" spans="2:18" ht="14.5">
      <c r="B19"/>
    </row>
    <row r="20" spans="2:18" ht="14.5">
      <c r="B20"/>
    </row>
    <row r="21" spans="2:18" ht="14.5">
      <c r="B21"/>
    </row>
    <row r="22" spans="2:18" ht="14.5">
      <c r="B22"/>
    </row>
    <row r="23" spans="2:18" ht="14.5">
      <c r="B23"/>
    </row>
    <row r="24" spans="2:18" ht="15" thickBot="1">
      <c r="B24"/>
    </row>
    <row r="25" spans="2:18" ht="15" thickBot="1">
      <c r="B25"/>
      <c r="I25" s="22" t="s">
        <v>80</v>
      </c>
      <c r="J25" s="22" t="s">
        <v>81</v>
      </c>
      <c r="K25" s="22" t="s">
        <v>82</v>
      </c>
      <c r="L25" s="22" t="s">
        <v>83</v>
      </c>
      <c r="M25" s="22" t="s">
        <v>84</v>
      </c>
      <c r="N25" s="22" t="s">
        <v>85</v>
      </c>
      <c r="O25" s="22" t="s">
        <v>86</v>
      </c>
      <c r="P25" s="22" t="s">
        <v>87</v>
      </c>
      <c r="Q25" s="22" t="s">
        <v>85</v>
      </c>
      <c r="R25" s="22" t="s">
        <v>86</v>
      </c>
    </row>
    <row r="26" spans="2:18" ht="15" thickBot="1">
      <c r="B26"/>
      <c r="H26" s="2" t="s">
        <v>69</v>
      </c>
      <c r="I26" s="22">
        <v>0.25</v>
      </c>
      <c r="J26" s="21">
        <v>98.710833333333341</v>
      </c>
      <c r="K26" s="21">
        <v>0.98710833333333348</v>
      </c>
      <c r="L26" s="21">
        <v>5.3272455051091017E-2</v>
      </c>
      <c r="M26" s="21">
        <f>nss($I$26,$O$26,$O$27,$O$28,$O$29,$O$30,$O$31)</f>
        <v>5.5151082805238387E-2</v>
      </c>
      <c r="N26" s="21">
        <f>IF($L$26&gt;0,POWER($L$26-$M$26,2),"")</f>
        <v>3.5292422386527923E-6</v>
      </c>
      <c r="O26" s="21">
        <v>1E-3</v>
      </c>
      <c r="P26" s="21">
        <f>spline($I$26,$R$26,$R$27,$R$28,$R$29)</f>
        <v>5.0830695574810174E-2</v>
      </c>
      <c r="Q26" s="21">
        <f>IF($L$26&gt;0,POWER($L$26-$P$26,2),"")</f>
        <v>5.9621893400072956E-6</v>
      </c>
      <c r="R26" s="21">
        <v>7.0347085228783853E-3</v>
      </c>
    </row>
    <row r="27" spans="2:18" ht="15" thickBot="1">
      <c r="B27"/>
      <c r="H27" s="2" t="s">
        <v>70</v>
      </c>
      <c r="I27" s="22">
        <v>0.5</v>
      </c>
      <c r="J27" s="21">
        <v>97.16951053976365</v>
      </c>
      <c r="K27" s="21">
        <v>0.97169510539763648</v>
      </c>
      <c r="L27" s="21">
        <v>5.9107320248080075E-2</v>
      </c>
      <c r="M27" s="21">
        <f>nss($I$27,$O$26,$O$27,$O$28,$O$29,$O$30,$O$31)</f>
        <v>5.2971351370446854E-2</v>
      </c>
      <c r="N27" s="21">
        <f>IF($L$27&gt;0,POWER($L$27-$M$27,2),"")</f>
        <v>3.7650114067283499E-5</v>
      </c>
      <c r="O27" s="21">
        <v>6.166237212739889E-2</v>
      </c>
      <c r="P27" s="21">
        <f>spline($I$27,$R$26,$R$27,$R$28,$R$29)</f>
        <v>5.2910840636926901E-2</v>
      </c>
      <c r="Q27" s="21">
        <f>IF($L$27&gt;0,POWER($L$27-$P$27,2),"")</f>
        <v>3.8396359571436993E-5</v>
      </c>
      <c r="R27" s="21">
        <v>1.9268037798120226E-3</v>
      </c>
    </row>
    <row r="28" spans="2:18" ht="15" thickBot="1">
      <c r="B28"/>
      <c r="H28" s="2" t="s">
        <v>71</v>
      </c>
      <c r="I28" s="22">
        <v>0.75</v>
      </c>
      <c r="J28" s="21">
        <v>96.259309972778553</v>
      </c>
      <c r="K28" s="21">
        <v>0.96259309972778551</v>
      </c>
      <c r="L28" s="21">
        <v>5.2146806001752699E-2</v>
      </c>
      <c r="M28" s="21">
        <f>nss($I$28,$O$26,$O$27,$O$28,$O$29,$O$30,$O$31)</f>
        <v>5.3658192455837583E-2</v>
      </c>
      <c r="N28" s="21">
        <f>IF($L$28&gt;0,POWER($L$28-$M$28,2),"")</f>
        <v>2.28428901359128E-6</v>
      </c>
      <c r="O28" s="21">
        <v>-1.2869739475715803E-3</v>
      </c>
      <c r="P28" s="21">
        <f>spline($I$28,$R$26,$R$27,$R$28,$R$29)</f>
        <v>5.5163594267547057E-2</v>
      </c>
      <c r="Q28" s="21">
        <f>IF($L$28&gt;0,POWER($L$28-$P$28,2),"")</f>
        <v>9.1010114406345316E-6</v>
      </c>
      <c r="R28" s="21">
        <v>-3.639568211897099E-4</v>
      </c>
    </row>
    <row r="29" spans="2:18" ht="15" thickBot="1">
      <c r="B29"/>
      <c r="H29" s="2" t="s">
        <v>72</v>
      </c>
      <c r="I29" s="22">
        <v>1</v>
      </c>
      <c r="J29" s="21">
        <v>95.299659659659653</v>
      </c>
      <c r="K29" s="21">
        <v>0.95299659659659652</v>
      </c>
      <c r="L29" s="21">
        <v>4.9321690729290157E-2</v>
      </c>
      <c r="M29" s="21">
        <f>nss($I$29,$O$26,$O$27,$O$28,$O$29,$O$30,$O$31)</f>
        <v>5.5816975857560874E-2</v>
      </c>
      <c r="N29" s="21">
        <f>IF($L$29&gt;0,POWER($L$29-$M$29,2),"")</f>
        <v>4.218872889753474E-5</v>
      </c>
      <c r="O29" s="21">
        <v>0.25849432579986314</v>
      </c>
      <c r="P29" s="21">
        <f>spline($I$29,$R$26,$R$27,$R$28,$R$29)</f>
        <v>5.7554835514684113E-2</v>
      </c>
      <c r="Q29" s="21">
        <f>IF($L$29&gt;0,POWER($L$29-$P$29,2),"")</f>
        <v>6.7784673057259693E-5</v>
      </c>
      <c r="R29" s="21">
        <v>4.8957280033183413E-2</v>
      </c>
    </row>
    <row r="30" spans="2:18" ht="15" thickBot="1">
      <c r="B30"/>
      <c r="H30" s="2" t="s">
        <v>73</v>
      </c>
      <c r="I30" s="22">
        <v>2</v>
      </c>
      <c r="J30" s="21">
        <v>93.541716189351789</v>
      </c>
      <c r="K30" s="21">
        <v>0.87819250254533265</v>
      </c>
      <c r="L30" s="21">
        <v>6.710004316830509E-2</v>
      </c>
      <c r="M30" s="21">
        <f>nss($I$30,$O$26,$O$27,$O$28,$O$29,$O$30,$O$31)</f>
        <v>6.7624875085349062E-2</v>
      </c>
      <c r="N30" s="21">
        <f>IF($L$30&gt;0,POWER($L$30-$M$30,2),"")</f>
        <v>2.7544854114805061E-7</v>
      </c>
      <c r="O30" s="21">
        <v>0.35462749870020527</v>
      </c>
      <c r="P30" s="21">
        <f>spline($I$30,$R$26,$R$27,$R$28,$R$29)</f>
        <v>6.7822257628670599E-2</v>
      </c>
      <c r="Q30" s="21">
        <f>IF($L$30&gt;0,POWER($L$30-$P$30,2),"")</f>
        <v>5.215937267610425E-7</v>
      </c>
      <c r="R30" s="21"/>
    </row>
    <row r="31" spans="2:18" ht="15" thickBot="1">
      <c r="B31"/>
      <c r="H31" s="2" t="s">
        <v>74</v>
      </c>
      <c r="I31" s="22">
        <v>3</v>
      </c>
      <c r="J31" s="21">
        <v>94.590577853391238</v>
      </c>
      <c r="K31" s="21">
        <v>0.7825472563176864</v>
      </c>
      <c r="L31" s="21">
        <v>8.5166743297886649E-2</v>
      </c>
      <c r="M31" s="21">
        <f>nss($I$31,$O$26,$O$27,$O$28,$O$29,$O$30,$O$31)</f>
        <v>7.644051566151143E-2</v>
      </c>
      <c r="N31" s="21">
        <f>IF($L$31&gt;0,POWER($L$31-$M$31,2),"")</f>
        <v>7.6147048761838644E-5</v>
      </c>
      <c r="O31" s="21">
        <v>3</v>
      </c>
      <c r="P31" s="21">
        <f>spline($I$31,$R$26,$R$27,$R$28,$R$29)</f>
        <v>7.7575805448004603E-2</v>
      </c>
      <c r="Q31" s="21">
        <f>IF($L$31&gt;0,POWER($L$31-$P$31,2),"")</f>
        <v>5.7622337440771856E-5</v>
      </c>
      <c r="R31" s="21"/>
    </row>
    <row r="32" spans="2:18" ht="15" thickBot="1">
      <c r="B32"/>
      <c r="H32" s="2" t="s">
        <v>75</v>
      </c>
      <c r="I32" s="22">
        <v>4</v>
      </c>
      <c r="J32" s="21">
        <v>93.137660906657743</v>
      </c>
      <c r="K32" s="21">
        <v>0.72127113703915502</v>
      </c>
      <c r="L32" s="21">
        <v>8.5113987271397518E-2</v>
      </c>
      <c r="M32" s="21">
        <f>nss($I$32,$O$26,$O$27,$O$28,$O$29,$O$30,$O$31)</f>
        <v>8.0981249235023769E-2</v>
      </c>
      <c r="N32" s="21">
        <f>IF($L$32&gt;0,POWER($L$32-$M$32,2),"")</f>
        <v>1.7079523677290344E-5</v>
      </c>
      <c r="O32" s="21"/>
      <c r="P32" s="21">
        <f>spline($I$32,$R$26,$R$27,$R$28,$R$29)</f>
        <v>8.4631738045547883E-2</v>
      </c>
      <c r="Q32" s="21">
        <f>IF($L$32&gt;0,POWER($L$32-$P$32,2),"")</f>
        <v>2.3256431583257197E-7</v>
      </c>
      <c r="R32" s="21"/>
    </row>
    <row r="33" spans="2:18" ht="15" thickBot="1">
      <c r="B33"/>
      <c r="H33" s="2" t="s">
        <v>76</v>
      </c>
      <c r="I33" s="22">
        <v>5</v>
      </c>
      <c r="J33" s="21">
        <v>91.88229683698296</v>
      </c>
      <c r="K33" s="21">
        <v>0.66483309129869084</v>
      </c>
      <c r="L33" s="21">
        <v>8.5069295823666957E-2</v>
      </c>
      <c r="M33" s="21">
        <f>nss($I$33,$O$26,$O$27,$O$28,$O$29,$O$30,$O$31)</f>
        <v>8.2261513927820731E-2</v>
      </c>
      <c r="N33" s="21">
        <f>IF($L$33&gt;0,POWER($L$33-$M$33,2),"")</f>
        <v>7.8836391746418259E-6</v>
      </c>
      <c r="O33" s="21"/>
      <c r="P33" s="21">
        <f>spline($I$33,$R$26,$R$27,$R$28,$R$29)</f>
        <v>8.6806314494162165E-2</v>
      </c>
      <c r="Q33" s="21">
        <f>IF($L$33&gt;0,POWER($L$33-$P$33,2),"")</f>
        <v>3.0172338616489395E-6</v>
      </c>
      <c r="R33" s="21"/>
    </row>
    <row r="34" spans="2:18" ht="15" thickBot="1">
      <c r="B34"/>
      <c r="H34" s="2" t="s">
        <v>77</v>
      </c>
      <c r="I34" s="22">
        <v>6</v>
      </c>
      <c r="J34" s="21">
        <v>93.154526839105884</v>
      </c>
      <c r="K34" s="21">
        <v>0.63818984384281174</v>
      </c>
      <c r="L34" s="21">
        <v>7.7725979222472708E-2</v>
      </c>
      <c r="M34" s="21">
        <f>nss($I$34,$O$26,$O$27,$O$28,$O$29,$O$30,$O$31)</f>
        <v>8.1340521341677824E-2</v>
      </c>
      <c r="N34" s="21">
        <f>IF($L$34&gt;0,POWER($L$34-$M$34,2),"")</f>
        <v>1.3064914731507813E-5</v>
      </c>
      <c r="O34" s="21"/>
      <c r="P34" s="21">
        <f>spline($I$34,$R$26,$R$27,$R$28,$R$29)</f>
        <v>8.1915793866709205E-2</v>
      </c>
      <c r="Q34" s="21">
        <f>IF($L$34&gt;0,POWER($L$34-$P$34,2),"")</f>
        <v>1.7554546753058608E-5</v>
      </c>
      <c r="R34" s="21"/>
    </row>
    <row r="35" spans="2:18" ht="15" thickBot="1">
      <c r="B35"/>
      <c r="H35" s="2" t="s">
        <v>78</v>
      </c>
      <c r="I35" s="22">
        <v>7</v>
      </c>
      <c r="J35" s="21">
        <v>95.243211538461537</v>
      </c>
      <c r="K35" s="21">
        <v>0.62110648959856851</v>
      </c>
      <c r="L35" s="21">
        <v>7.0403954091200482E-2</v>
      </c>
      <c r="M35" s="21">
        <f>nss($I$35,$O$26,$O$27,$O$28,$O$29,$O$30,$O$31)</f>
        <v>7.9032388465713088E-2</v>
      </c>
      <c r="N35" s="21">
        <f>IF($L$35&gt;0,POWER($L$35-$M$35,2),"")</f>
        <v>7.444987975527074E-5</v>
      </c>
      <c r="O35" s="21"/>
      <c r="P35" s="21">
        <f>spline($I$35,$R$26,$R$27,$R$28,$R$29)</f>
        <v>6.7776435236050731E-2</v>
      </c>
      <c r="Q35" s="21">
        <f>IF($L$35&gt;0,POWER($L$35-$P$35,2),"")</f>
        <v>6.9038553341674627E-6</v>
      </c>
      <c r="R35" s="21"/>
    </row>
    <row r="36" spans="2:18" ht="15" thickBot="1">
      <c r="B36"/>
      <c r="I36" s="24" t="s">
        <v>88</v>
      </c>
      <c r="J36" s="25"/>
      <c r="K36" s="25"/>
      <c r="L36" s="25"/>
      <c r="M36" s="26"/>
      <c r="N36" s="21">
        <f>SUM($N$26:$N$35)</f>
        <v>2.7455282885875974E-4</v>
      </c>
      <c r="O36" s="21"/>
      <c r="P36" s="21"/>
      <c r="Q36" s="21">
        <f>SUM($Q$26:$Q$35)</f>
        <v>2.07096364841579E-4</v>
      </c>
      <c r="R36" s="21"/>
    </row>
    <row r="37" spans="2:18" ht="14.5">
      <c r="B37"/>
    </row>
    <row r="38" spans="2:18" ht="14.5">
      <c r="B38"/>
    </row>
    <row r="39" spans="2:18" ht="14.5">
      <c r="B39"/>
    </row>
    <row r="40" spans="2:18" ht="14.5">
      <c r="B40"/>
    </row>
    <row r="41" spans="2:18" ht="14.5">
      <c r="B41"/>
    </row>
    <row r="42" spans="2:18" ht="14.5">
      <c r="B42"/>
    </row>
    <row r="43" spans="2:18" ht="14.5">
      <c r="B43"/>
    </row>
    <row r="44" spans="2:18" ht="14.5">
      <c r="B44"/>
    </row>
    <row r="45" spans="2:18" ht="14.5">
      <c r="B45"/>
    </row>
    <row r="46" spans="2:18" ht="14.5">
      <c r="B46"/>
    </row>
    <row r="47" spans="2:18" ht="14.5">
      <c r="B47"/>
    </row>
    <row r="48" spans="2:18" ht="14.5">
      <c r="B48"/>
    </row>
    <row r="49" spans="2:2" ht="14.5">
      <c r="B49"/>
    </row>
    <row r="50" spans="2:2" ht="14.5">
      <c r="B50"/>
    </row>
    <row r="51" spans="2:2" ht="14.5">
      <c r="B51"/>
    </row>
    <row r="52" spans="2:2" ht="14.5">
      <c r="B52"/>
    </row>
    <row r="53" spans="2:2" ht="14.5">
      <c r="B53"/>
    </row>
    <row r="54" spans="2:2" ht="14.5">
      <c r="B54"/>
    </row>
    <row r="55" spans="2:2" ht="14.5">
      <c r="B55"/>
    </row>
    <row r="56" spans="2:2" ht="14.5">
      <c r="B56"/>
    </row>
    <row r="57" spans="2:2" ht="14.5">
      <c r="B57"/>
    </row>
    <row r="58" spans="2:2" ht="14.5">
      <c r="B58"/>
    </row>
    <row r="59" spans="2:2" ht="14.5">
      <c r="B59"/>
    </row>
    <row r="60" spans="2:2" ht="14.5">
      <c r="B60"/>
    </row>
    <row r="61" spans="2:2" ht="14.5">
      <c r="B61"/>
    </row>
    <row r="62" spans="2:2" ht="14.5">
      <c r="B62"/>
    </row>
    <row r="63" spans="2:2" ht="14.5">
      <c r="B63"/>
    </row>
    <row r="64" spans="2:2" ht="14.5">
      <c r="B64"/>
    </row>
    <row r="65" spans="2:2" ht="14.5">
      <c r="B65"/>
    </row>
    <row r="66" spans="2:2" ht="14.5">
      <c r="B66"/>
    </row>
    <row r="67" spans="2:2" ht="14.5">
      <c r="B67"/>
    </row>
    <row r="68" spans="2:2" ht="14.5">
      <c r="B68"/>
    </row>
    <row r="69" spans="2:2" ht="14.5">
      <c r="B69"/>
    </row>
    <row r="70" spans="2:2" ht="14.5">
      <c r="B70"/>
    </row>
    <row r="71" spans="2:2" ht="14.5">
      <c r="B71"/>
    </row>
    <row r="72" spans="2:2" ht="14.5">
      <c r="B72"/>
    </row>
    <row r="73" spans="2:2" ht="14.5">
      <c r="B73"/>
    </row>
    <row r="74" spans="2:2" ht="14.5">
      <c r="B74"/>
    </row>
    <row r="75" spans="2:2" ht="14.5">
      <c r="B75"/>
    </row>
    <row r="76" spans="2:2" ht="14.5">
      <c r="B76"/>
    </row>
    <row r="77" spans="2:2" ht="14.5">
      <c r="B77"/>
    </row>
    <row r="78" spans="2:2" ht="14.5">
      <c r="B78"/>
    </row>
    <row r="79" spans="2:2" ht="14.5">
      <c r="B79"/>
    </row>
    <row r="80" spans="2:2" ht="14.5">
      <c r="B80"/>
    </row>
    <row r="81" spans="2:2" ht="14.5">
      <c r="B81"/>
    </row>
    <row r="82" spans="2:2" ht="14.5">
      <c r="B82"/>
    </row>
    <row r="83" spans="2:2" ht="14.5">
      <c r="B83"/>
    </row>
    <row r="84" spans="2:2" ht="14.5">
      <c r="B84"/>
    </row>
    <row r="85" spans="2:2" ht="14.5">
      <c r="B85"/>
    </row>
    <row r="86" spans="2:2" ht="14.5">
      <c r="B86"/>
    </row>
    <row r="87" spans="2:2" ht="14.5">
      <c r="B87"/>
    </row>
    <row r="88" spans="2:2" ht="14.5">
      <c r="B88"/>
    </row>
    <row r="89" spans="2:2" ht="14.5">
      <c r="B89"/>
    </row>
    <row r="90" spans="2:2" ht="14.5">
      <c r="B90"/>
    </row>
    <row r="91" spans="2:2" ht="14.5">
      <c r="B91"/>
    </row>
    <row r="92" spans="2:2" ht="14.5">
      <c r="B92"/>
    </row>
    <row r="93" spans="2:2" ht="14.5">
      <c r="B93"/>
    </row>
    <row r="94" spans="2:2" ht="14.5">
      <c r="B94"/>
    </row>
    <row r="95" spans="2:2" ht="14.5">
      <c r="B95"/>
    </row>
    <row r="96" spans="2:2" ht="14.5">
      <c r="B96"/>
    </row>
    <row r="97" spans="2:2" ht="14.5">
      <c r="B97"/>
    </row>
    <row r="98" spans="2:2" ht="14.5">
      <c r="B98"/>
    </row>
    <row r="99" spans="2:2" ht="14.5">
      <c r="B99"/>
    </row>
    <row r="100" spans="2:2" ht="14.5">
      <c r="B100"/>
    </row>
    <row r="101" spans="2:2" ht="14.5">
      <c r="B101"/>
    </row>
    <row r="102" spans="2:2" ht="14.5">
      <c r="B102"/>
    </row>
    <row r="103" spans="2:2" ht="14.5">
      <c r="B103"/>
    </row>
    <row r="104" spans="2:2" ht="14.5">
      <c r="B104"/>
    </row>
    <row r="105" spans="2:2" ht="14.5">
      <c r="B105"/>
    </row>
    <row r="106" spans="2:2" ht="14.5">
      <c r="B106"/>
    </row>
    <row r="107" spans="2:2" ht="14.5">
      <c r="B107"/>
    </row>
    <row r="108" spans="2:2" ht="14.5">
      <c r="B108"/>
    </row>
    <row r="109" spans="2:2" ht="14.5">
      <c r="B109"/>
    </row>
    <row r="110" spans="2:2" ht="14.5">
      <c r="B110"/>
    </row>
    <row r="111" spans="2:2" ht="14.5">
      <c r="B111"/>
    </row>
    <row r="112" spans="2:2" ht="14.5">
      <c r="B112"/>
    </row>
    <row r="113" spans="2:2" ht="14.5">
      <c r="B113"/>
    </row>
    <row r="114" spans="2:2" ht="14.5">
      <c r="B114"/>
    </row>
    <row r="115" spans="2:2" ht="14.5">
      <c r="B115"/>
    </row>
    <row r="116" spans="2:2" ht="14.5">
      <c r="B116"/>
    </row>
    <row r="117" spans="2:2" ht="14.5">
      <c r="B117"/>
    </row>
    <row r="118" spans="2:2" ht="14.5">
      <c r="B118"/>
    </row>
    <row r="119" spans="2:2" ht="14.5">
      <c r="B119"/>
    </row>
    <row r="120" spans="2:2" ht="14.5">
      <c r="B120"/>
    </row>
    <row r="121" spans="2:2" ht="14.5">
      <c r="B121"/>
    </row>
    <row r="122" spans="2:2" ht="14.5">
      <c r="B122"/>
    </row>
    <row r="123" spans="2:2" ht="14.5">
      <c r="B123"/>
    </row>
    <row r="124" spans="2:2" ht="14.5">
      <c r="B124"/>
    </row>
    <row r="125" spans="2:2" ht="14.5">
      <c r="B125"/>
    </row>
    <row r="126" spans="2:2" ht="14.5">
      <c r="B126"/>
    </row>
    <row r="127" spans="2:2" ht="14.5">
      <c r="B127"/>
    </row>
    <row r="128" spans="2:2" ht="14.5">
      <c r="B128"/>
    </row>
    <row r="129" spans="2:2" ht="14.5">
      <c r="B129"/>
    </row>
    <row r="130" spans="2:2" ht="14.5">
      <c r="B130"/>
    </row>
    <row r="131" spans="2:2" ht="14.5">
      <c r="B131"/>
    </row>
    <row r="132" spans="2:2" ht="14.5">
      <c r="B132"/>
    </row>
    <row r="133" spans="2:2" ht="14.5">
      <c r="B133"/>
    </row>
    <row r="134" spans="2:2" ht="14.5">
      <c r="B134"/>
    </row>
    <row r="135" spans="2:2" ht="14.5">
      <c r="B135"/>
    </row>
    <row r="136" spans="2:2" ht="14.5">
      <c r="B136"/>
    </row>
    <row r="137" spans="2:2" ht="14.5">
      <c r="B137"/>
    </row>
    <row r="138" spans="2:2" ht="14.5">
      <c r="B138"/>
    </row>
    <row r="139" spans="2:2" ht="14.5">
      <c r="B139"/>
    </row>
    <row r="140" spans="2:2" ht="14.5">
      <c r="B140"/>
    </row>
    <row r="141" spans="2:2" ht="14.5">
      <c r="B141"/>
    </row>
    <row r="142" spans="2:2" ht="14.5">
      <c r="B142"/>
    </row>
    <row r="143" spans="2:2" ht="14.5">
      <c r="B143"/>
    </row>
    <row r="144" spans="2:2" ht="14.5">
      <c r="B144"/>
    </row>
    <row r="145" spans="2:2" ht="14.5">
      <c r="B145"/>
    </row>
    <row r="146" spans="2:2" ht="14.5">
      <c r="B146"/>
    </row>
    <row r="147" spans="2:2" ht="14.5">
      <c r="B147"/>
    </row>
    <row r="148" spans="2:2" ht="14.5">
      <c r="B148"/>
    </row>
    <row r="149" spans="2:2" ht="14.5">
      <c r="B149"/>
    </row>
    <row r="150" spans="2:2" ht="14.5">
      <c r="B150"/>
    </row>
    <row r="151" spans="2:2" ht="14.5">
      <c r="B151"/>
    </row>
    <row r="152" spans="2:2" ht="14.5">
      <c r="B152"/>
    </row>
    <row r="153" spans="2:2" ht="14.5">
      <c r="B153"/>
    </row>
    <row r="154" spans="2:2" ht="14.5">
      <c r="B154"/>
    </row>
    <row r="155" spans="2:2" ht="14.5">
      <c r="B155"/>
    </row>
    <row r="156" spans="2:2" ht="14.5">
      <c r="B156"/>
    </row>
    <row r="157" spans="2:2" ht="14.5">
      <c r="B157"/>
    </row>
    <row r="158" spans="2:2" ht="14.5">
      <c r="B158"/>
    </row>
    <row r="159" spans="2:2" ht="14.5">
      <c r="B159"/>
    </row>
    <row r="160" spans="2:2" ht="14.5">
      <c r="B160"/>
    </row>
    <row r="161" spans="2:2" ht="14.5">
      <c r="B161"/>
    </row>
    <row r="162" spans="2:2" ht="14.5">
      <c r="B162"/>
    </row>
    <row r="163" spans="2:2" ht="14.5">
      <c r="B163"/>
    </row>
    <row r="164" spans="2:2" ht="14.5">
      <c r="B164"/>
    </row>
    <row r="165" spans="2:2" ht="14.5">
      <c r="B165"/>
    </row>
    <row r="166" spans="2:2" ht="14.5">
      <c r="B166"/>
    </row>
    <row r="167" spans="2:2" ht="14.5">
      <c r="B167"/>
    </row>
    <row r="168" spans="2:2" ht="14.5">
      <c r="B168"/>
    </row>
    <row r="169" spans="2:2" ht="14.5">
      <c r="B169"/>
    </row>
    <row r="170" spans="2:2" ht="14.5">
      <c r="B170"/>
    </row>
    <row r="171" spans="2:2" ht="14.5">
      <c r="B171"/>
    </row>
    <row r="172" spans="2:2" ht="14.5">
      <c r="B172"/>
    </row>
    <row r="173" spans="2:2" ht="14.5">
      <c r="B173"/>
    </row>
    <row r="174" spans="2:2" ht="14.5">
      <c r="B174"/>
    </row>
    <row r="175" spans="2:2" ht="14.5">
      <c r="B175"/>
    </row>
    <row r="176" spans="2:2" ht="14.5">
      <c r="B176"/>
    </row>
    <row r="177" spans="2:2" ht="14.5">
      <c r="B177"/>
    </row>
    <row r="178" spans="2:2" ht="14.5">
      <c r="B178"/>
    </row>
    <row r="179" spans="2:2" ht="14.5">
      <c r="B179"/>
    </row>
    <row r="180" spans="2:2" ht="14.5">
      <c r="B180"/>
    </row>
    <row r="181" spans="2:2" ht="14.5">
      <c r="B181"/>
    </row>
    <row r="182" spans="2:2" ht="14.5">
      <c r="B182"/>
    </row>
    <row r="183" spans="2:2" ht="14.5">
      <c r="B183"/>
    </row>
    <row r="184" spans="2:2" ht="14.5">
      <c r="B184"/>
    </row>
    <row r="185" spans="2:2" ht="14.5">
      <c r="B185"/>
    </row>
    <row r="186" spans="2:2" ht="14.5">
      <c r="B186"/>
    </row>
    <row r="187" spans="2:2" ht="14.5">
      <c r="B187"/>
    </row>
    <row r="188" spans="2:2" ht="14.5">
      <c r="B188"/>
    </row>
    <row r="189" spans="2:2" ht="14.5">
      <c r="B189"/>
    </row>
    <row r="190" spans="2:2" ht="14.5">
      <c r="B190"/>
    </row>
    <row r="191" spans="2:2" ht="14.5">
      <c r="B191"/>
    </row>
    <row r="192" spans="2:2" ht="14.5">
      <c r="B192"/>
    </row>
    <row r="193" spans="2:2" ht="14.5">
      <c r="B193"/>
    </row>
    <row r="194" spans="2:2" ht="14.5">
      <c r="B194"/>
    </row>
    <row r="195" spans="2:2" ht="14.5">
      <c r="B195"/>
    </row>
    <row r="196" spans="2:2" ht="14.5">
      <c r="B196"/>
    </row>
    <row r="197" spans="2:2" ht="14.5">
      <c r="B197"/>
    </row>
    <row r="198" spans="2:2" ht="14.5">
      <c r="B198"/>
    </row>
    <row r="199" spans="2:2" ht="14.5">
      <c r="B199"/>
    </row>
    <row r="200" spans="2:2" ht="14.5">
      <c r="B200"/>
    </row>
    <row r="201" spans="2:2" ht="14.5">
      <c r="B201"/>
    </row>
    <row r="202" spans="2:2" ht="14.5">
      <c r="B202"/>
    </row>
    <row r="203" spans="2:2" ht="14.5">
      <c r="B203"/>
    </row>
  </sheetData>
  <mergeCells count="3">
    <mergeCell ref="A1:H2"/>
    <mergeCell ref="I1:S2"/>
    <mergeCell ref="I36:M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E4BA-66A0-4A51-B5B0-CF7A546C74DB}">
  <dimension ref="A1:AE7"/>
  <sheetViews>
    <sheetView workbookViewId="0">
      <selection activeCell="A7" sqref="A7:AE7"/>
    </sheetView>
  </sheetViews>
  <sheetFormatPr baseColWidth="10" defaultRowHeight="14"/>
  <cols>
    <col min="1" max="16384" width="10.90625" style="2"/>
  </cols>
  <sheetData>
    <row r="1" spans="1:31">
      <c r="A1" s="16" t="s">
        <v>8</v>
      </c>
      <c r="B1" s="16" t="s">
        <v>9</v>
      </c>
      <c r="C1" s="16" t="s">
        <v>10</v>
      </c>
      <c r="D1" s="16" t="s">
        <v>11</v>
      </c>
      <c r="E1" s="16" t="s">
        <v>12</v>
      </c>
      <c r="F1" s="16" t="s">
        <v>13</v>
      </c>
      <c r="G1" s="16" t="s">
        <v>14</v>
      </c>
      <c r="H1" s="16" t="s">
        <v>15</v>
      </c>
      <c r="I1" s="16" t="s">
        <v>16</v>
      </c>
      <c r="J1" s="16" t="s">
        <v>17</v>
      </c>
      <c r="K1" s="16" t="s">
        <v>18</v>
      </c>
      <c r="L1" s="16" t="s">
        <v>19</v>
      </c>
      <c r="M1" s="16" t="s">
        <v>1</v>
      </c>
      <c r="N1" s="17" t="s">
        <v>20</v>
      </c>
      <c r="O1" s="17" t="s">
        <v>21</v>
      </c>
      <c r="P1" s="17" t="s">
        <v>22</v>
      </c>
      <c r="Q1" s="18" t="s">
        <v>23</v>
      </c>
      <c r="R1" s="18" t="s">
        <v>24</v>
      </c>
      <c r="S1" s="18" t="s">
        <v>25</v>
      </c>
      <c r="T1" s="19" t="s">
        <v>26</v>
      </c>
      <c r="U1" s="19" t="s">
        <v>27</v>
      </c>
      <c r="V1" s="16" t="s">
        <v>28</v>
      </c>
      <c r="W1" s="19" t="s">
        <v>29</v>
      </c>
      <c r="X1" s="19" t="s">
        <v>30</v>
      </c>
      <c r="Y1" s="16" t="s">
        <v>4</v>
      </c>
      <c r="Z1" s="16" t="s">
        <v>31</v>
      </c>
      <c r="AA1" s="16" t="s">
        <v>5</v>
      </c>
      <c r="AB1" s="16" t="s">
        <v>32</v>
      </c>
      <c r="AC1" s="16" t="s">
        <v>33</v>
      </c>
      <c r="AD1" s="16" t="s">
        <v>34</v>
      </c>
      <c r="AE1" s="20" t="s">
        <v>35</v>
      </c>
    </row>
    <row r="2" spans="1:31">
      <c r="A2" s="2">
        <v>2026</v>
      </c>
      <c r="B2" s="2" t="s">
        <v>37</v>
      </c>
      <c r="C2" s="2" t="s">
        <v>38</v>
      </c>
      <c r="D2" s="2" t="s">
        <v>39</v>
      </c>
      <c r="E2" s="2">
        <v>3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43</v>
      </c>
      <c r="K2" s="2" t="s">
        <v>44</v>
      </c>
      <c r="L2" s="2" t="s">
        <v>45</v>
      </c>
      <c r="M2" s="2">
        <v>0.25</v>
      </c>
      <c r="N2" s="2">
        <v>46035</v>
      </c>
      <c r="O2" s="2">
        <v>46036</v>
      </c>
      <c r="P2" s="2">
        <v>46126</v>
      </c>
      <c r="Q2" s="2">
        <v>5000</v>
      </c>
      <c r="R2" s="2">
        <v>8201</v>
      </c>
      <c r="S2" s="2">
        <v>2730</v>
      </c>
      <c r="T2" s="2">
        <v>5.0999999999999996</v>
      </c>
      <c r="U2" s="2">
        <v>5.0999999999999996</v>
      </c>
      <c r="W2" s="2">
        <v>98.710833333333341</v>
      </c>
      <c r="X2" s="2">
        <v>98.710833333333341</v>
      </c>
      <c r="Y2" s="2" t="s">
        <v>36</v>
      </c>
      <c r="AB2" s="2" t="s">
        <v>46</v>
      </c>
      <c r="AD2" s="2">
        <v>0.25</v>
      </c>
      <c r="AE2" s="2">
        <v>5.1666061644702957E-2</v>
      </c>
    </row>
    <row r="3" spans="1:31">
      <c r="A3" s="2">
        <v>2026</v>
      </c>
      <c r="B3" s="2" t="s">
        <v>37</v>
      </c>
      <c r="C3" s="2" t="s">
        <v>47</v>
      </c>
      <c r="D3" s="2" t="s">
        <v>48</v>
      </c>
      <c r="E3" s="2">
        <v>16</v>
      </c>
      <c r="F3" s="2" t="s">
        <v>40</v>
      </c>
      <c r="G3" s="2" t="s">
        <v>49</v>
      </c>
      <c r="H3" s="2" t="s">
        <v>50</v>
      </c>
      <c r="I3" s="2" t="s">
        <v>50</v>
      </c>
      <c r="J3" s="2" t="s">
        <v>43</v>
      </c>
      <c r="K3" s="2" t="s">
        <v>51</v>
      </c>
      <c r="L3" s="2" t="s">
        <v>45</v>
      </c>
      <c r="M3" s="2">
        <v>0.5</v>
      </c>
      <c r="N3" s="2">
        <v>46125</v>
      </c>
      <c r="O3" s="2">
        <v>46126</v>
      </c>
      <c r="P3" s="2">
        <v>46307</v>
      </c>
      <c r="Q3" s="2">
        <v>6666.666666666667</v>
      </c>
      <c r="R3" s="2">
        <v>6000</v>
      </c>
      <c r="S3" s="2">
        <v>3131</v>
      </c>
      <c r="T3" s="2">
        <v>5.6</v>
      </c>
      <c r="U3" s="2">
        <v>5.598770360907058</v>
      </c>
      <c r="W3" s="2">
        <v>97.168888888888887</v>
      </c>
      <c r="X3" s="2">
        <v>97.16951053976365</v>
      </c>
      <c r="Y3" s="2" t="s">
        <v>36</v>
      </c>
      <c r="AB3" s="2" t="s">
        <v>46</v>
      </c>
      <c r="AD3" s="2">
        <v>0.5</v>
      </c>
      <c r="AE3" s="2">
        <v>5.7618591776439299E-2</v>
      </c>
    </row>
    <row r="4" spans="1:31">
      <c r="A4" s="2">
        <v>2026</v>
      </c>
      <c r="B4" s="2">
        <v>20</v>
      </c>
      <c r="C4" s="2" t="s">
        <v>47</v>
      </c>
      <c r="D4" s="2" t="s">
        <v>52</v>
      </c>
      <c r="E4" s="2" t="s">
        <v>53</v>
      </c>
      <c r="F4" s="2" t="s">
        <v>40</v>
      </c>
      <c r="G4" s="2" t="s">
        <v>54</v>
      </c>
      <c r="H4" s="2" t="s">
        <v>55</v>
      </c>
      <c r="I4" s="2" t="s">
        <v>55</v>
      </c>
      <c r="J4" s="2" t="s">
        <v>43</v>
      </c>
      <c r="K4" s="2" t="s">
        <v>51</v>
      </c>
      <c r="L4" s="2" t="s">
        <v>45</v>
      </c>
      <c r="M4" s="2">
        <v>1</v>
      </c>
      <c r="N4" s="2">
        <v>46154</v>
      </c>
      <c r="O4" s="2">
        <v>46155</v>
      </c>
      <c r="P4" s="2">
        <v>46510</v>
      </c>
      <c r="Q4" s="2">
        <v>7500</v>
      </c>
      <c r="R4" s="2">
        <v>5328</v>
      </c>
      <c r="S4" s="2">
        <v>5328</v>
      </c>
      <c r="T4" s="2">
        <v>6.5</v>
      </c>
      <c r="U4" s="2">
        <v>4.7531531531531535</v>
      </c>
      <c r="W4" s="2">
        <v>93.572222222222223</v>
      </c>
      <c r="X4" s="2">
        <v>95.299659659659653</v>
      </c>
      <c r="Y4" s="2" t="s">
        <v>36</v>
      </c>
      <c r="AB4" s="2" t="s">
        <v>46</v>
      </c>
      <c r="AC4" s="2" t="s">
        <v>56</v>
      </c>
      <c r="AD4" s="2">
        <v>1</v>
      </c>
      <c r="AE4" s="2">
        <v>4.9875867029619235E-2</v>
      </c>
    </row>
    <row r="5" spans="1:31">
      <c r="A5" s="2">
        <v>2026</v>
      </c>
      <c r="B5" s="2">
        <v>20</v>
      </c>
      <c r="C5" s="2" t="s">
        <v>47</v>
      </c>
      <c r="D5" s="2" t="s">
        <v>52</v>
      </c>
      <c r="E5" s="2" t="s">
        <v>57</v>
      </c>
      <c r="F5" s="2" t="s">
        <v>40</v>
      </c>
      <c r="G5" s="2" t="s">
        <v>58</v>
      </c>
      <c r="H5" s="2" t="s">
        <v>59</v>
      </c>
      <c r="I5" s="2" t="s">
        <v>59</v>
      </c>
      <c r="J5" s="2" t="s">
        <v>60</v>
      </c>
      <c r="K5" s="2" t="s">
        <v>44</v>
      </c>
      <c r="L5" s="2" t="s">
        <v>45</v>
      </c>
      <c r="M5" s="2">
        <v>3</v>
      </c>
      <c r="N5" s="2">
        <v>46154</v>
      </c>
      <c r="O5" s="2">
        <v>46155</v>
      </c>
      <c r="P5" s="2">
        <v>47243</v>
      </c>
      <c r="Q5" s="2">
        <v>7500</v>
      </c>
      <c r="R5" s="2">
        <v>27499.95</v>
      </c>
      <c r="S5" s="2">
        <v>9672</v>
      </c>
      <c r="T5" s="2">
        <v>9.1373392905154081</v>
      </c>
      <c r="U5" s="2">
        <v>8.3749125135781615</v>
      </c>
      <c r="V5" s="2">
        <v>6.25</v>
      </c>
      <c r="W5" s="2">
        <v>92.75</v>
      </c>
      <c r="X5" s="2">
        <v>94.590577853391238</v>
      </c>
      <c r="Y5" s="2" t="s">
        <v>36</v>
      </c>
      <c r="AB5" s="2" t="s">
        <v>46</v>
      </c>
      <c r="AC5" s="2" t="s">
        <v>56</v>
      </c>
      <c r="AD5" s="2">
        <v>3</v>
      </c>
      <c r="AE5" s="2">
        <v>8.3749125135781616E-2</v>
      </c>
    </row>
    <row r="6" spans="1:31">
      <c r="A6" s="2">
        <v>2023</v>
      </c>
      <c r="B6" s="2" t="s">
        <v>61</v>
      </c>
      <c r="C6" s="2" t="s">
        <v>62</v>
      </c>
      <c r="D6" s="2" t="s">
        <v>63</v>
      </c>
      <c r="E6" s="2">
        <v>45</v>
      </c>
      <c r="F6" s="2" t="s">
        <v>40</v>
      </c>
      <c r="G6" s="2" t="s">
        <v>64</v>
      </c>
      <c r="H6" s="2" t="s">
        <v>65</v>
      </c>
      <c r="I6" s="2" t="s">
        <v>65</v>
      </c>
      <c r="J6" s="2" t="s">
        <v>60</v>
      </c>
      <c r="K6" s="2" t="s">
        <v>51</v>
      </c>
      <c r="L6" s="2" t="s">
        <v>45</v>
      </c>
      <c r="M6" s="2">
        <v>5</v>
      </c>
      <c r="N6" s="2">
        <v>45233</v>
      </c>
      <c r="O6" s="2">
        <v>45236</v>
      </c>
      <c r="P6" s="2">
        <v>47063</v>
      </c>
      <c r="Q6" s="2">
        <v>3500</v>
      </c>
      <c r="R6" s="2">
        <v>822</v>
      </c>
      <c r="S6" s="2">
        <v>822</v>
      </c>
      <c r="T6" s="2">
        <v>9.0193416634339627</v>
      </c>
      <c r="U6" s="2">
        <v>8.4048727852784868</v>
      </c>
      <c r="V6" s="2">
        <v>6.35</v>
      </c>
      <c r="W6" s="2">
        <v>89.622399999999999</v>
      </c>
      <c r="X6" s="2">
        <v>91.88229683698296</v>
      </c>
      <c r="Y6" s="2" t="s">
        <v>36</v>
      </c>
      <c r="AB6" s="2" t="s">
        <v>46</v>
      </c>
      <c r="AD6" s="2">
        <v>5</v>
      </c>
      <c r="AE6" s="2">
        <v>8.4048727852784874E-2</v>
      </c>
    </row>
    <row r="7" spans="1:31">
      <c r="A7" s="2">
        <v>2023</v>
      </c>
      <c r="B7" s="2" t="s">
        <v>37</v>
      </c>
      <c r="C7" s="2" t="s">
        <v>38</v>
      </c>
      <c r="D7" s="2" t="s">
        <v>66</v>
      </c>
      <c r="E7" s="2">
        <v>9</v>
      </c>
      <c r="F7" s="2" t="s">
        <v>40</v>
      </c>
      <c r="G7" s="2" t="s">
        <v>67</v>
      </c>
      <c r="H7" s="2" t="s">
        <v>68</v>
      </c>
      <c r="I7" s="2" t="s">
        <v>68</v>
      </c>
      <c r="J7" s="2" t="s">
        <v>60</v>
      </c>
      <c r="K7" s="2" t="s">
        <v>51</v>
      </c>
      <c r="L7" s="2" t="s">
        <v>45</v>
      </c>
      <c r="M7" s="2">
        <v>7</v>
      </c>
      <c r="N7" s="2">
        <v>44978</v>
      </c>
      <c r="O7" s="2">
        <v>44979</v>
      </c>
      <c r="P7" s="2">
        <v>47536</v>
      </c>
      <c r="Q7" s="2">
        <v>6250</v>
      </c>
      <c r="R7" s="2">
        <v>2700</v>
      </c>
      <c r="S7" s="2">
        <v>2600</v>
      </c>
      <c r="T7" s="2">
        <v>7.2353938226818491</v>
      </c>
      <c r="U7" s="2">
        <v>7.1884446922371765</v>
      </c>
      <c r="V7" s="2">
        <v>6.3</v>
      </c>
      <c r="W7" s="2">
        <v>95</v>
      </c>
      <c r="X7" s="2">
        <v>95.243211538461537</v>
      </c>
      <c r="Y7" s="2" t="s">
        <v>36</v>
      </c>
      <c r="AB7" s="2" t="s">
        <v>46</v>
      </c>
      <c r="AD7" s="2">
        <v>7</v>
      </c>
      <c r="AE7" s="2">
        <v>7.1884446922371767E-2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84d6e2-bfde-435d-9267-119d052f7afe">
      <Terms xmlns="http://schemas.microsoft.com/office/infopath/2007/PartnerControls"/>
    </lcf76f155ced4ddcb4097134ff3c332f>
    <TaxCatchAll xmlns="b8124a92-4e5c-494a-ab83-331d2375e9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DC81CD-2B6D-485A-9FE4-3C8AB08B9160}">
  <ds:schemaRefs>
    <ds:schemaRef ds:uri="http://schemas.microsoft.com/office/2006/metadata/properties"/>
    <ds:schemaRef ds:uri="http://schemas.microsoft.com/office/infopath/2007/PartnerControls"/>
    <ds:schemaRef ds:uri="4e84d6e2-bfde-435d-9267-119d052f7afe"/>
    <ds:schemaRef ds:uri="b8124a92-4e5c-494a-ab83-331d2375e9a0"/>
  </ds:schemaRefs>
</ds:datastoreItem>
</file>

<file path=customXml/itemProps2.xml><?xml version="1.0" encoding="utf-8"?>
<ds:datastoreItem xmlns:ds="http://schemas.openxmlformats.org/officeDocument/2006/customXml" ds:itemID="{5E2D5D47-AE56-48F1-91A4-9705DCFE87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36DB0-22B7-4A9F-97AD-4CEBE0CE3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ACCEUIL</vt:lpstr>
      <vt:lpstr>Calcul 01</vt:lpstr>
      <vt:lpstr>Titre Selectioné</vt:lpstr>
      <vt:lpstr>ACCEUIL!Zone_d_impression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Hammed KONATE</dc:creator>
  <cp:lastModifiedBy>Mian Marie Esther AMANZOULE</cp:lastModifiedBy>
  <dcterms:created xsi:type="dcterms:W3CDTF">2018-08-10T11:59:25Z</dcterms:created>
  <dcterms:modified xsi:type="dcterms:W3CDTF">2026-05-26T10:18:43Z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0x010100DAC91D37D78E5F468418C8EF8C23CF9A</vt:lpwstr>
  </property>
</Properties>
</file>